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eloper\Desktop\"/>
    </mc:Choice>
  </mc:AlternateContent>
  <xr:revisionPtr revIDLastSave="0" documentId="13_ncr:1_{03649BF8-8530-4702-88B6-958D7846540D}" xr6:coauthVersionLast="31" xr6:coauthVersionMax="31" xr10:uidLastSave="{00000000-0000-0000-0000-000000000000}"/>
  <bookViews>
    <workbookView xWindow="0" yWindow="0" windowWidth="28800" windowHeight="13635" xr2:uid="{00000000-000D-0000-FFFF-FFFF00000000}"/>
  </bookViews>
  <sheets>
    <sheet name="Inventario" sheetId="2" r:id="rId1"/>
  </sheets>
  <calcPr calcId="17901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Q5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D5" i="2"/>
  <c r="D6" i="2"/>
  <c r="D7" i="2"/>
  <c r="D8" i="2"/>
  <c r="F8" i="2" s="1"/>
  <c r="D9" i="2"/>
  <c r="D10" i="2"/>
  <c r="D11" i="2"/>
  <c r="D12" i="2"/>
  <c r="D13" i="2"/>
  <c r="D14" i="2"/>
  <c r="D15" i="2"/>
  <c r="D16" i="2"/>
  <c r="D17" i="2"/>
  <c r="D18" i="2"/>
  <c r="D19" i="2"/>
  <c r="D20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F16" i="2" l="1"/>
  <c r="F12" i="2"/>
  <c r="F20" i="2"/>
  <c r="F19" i="2"/>
  <c r="F15" i="2"/>
  <c r="F11" i="2"/>
  <c r="F7" i="2"/>
  <c r="F18" i="2"/>
  <c r="F14" i="2"/>
  <c r="F10" i="2"/>
  <c r="F6" i="2"/>
  <c r="F17" i="2"/>
  <c r="F13" i="2"/>
  <c r="F9" i="2"/>
</calcChain>
</file>

<file path=xl/sharedStrings.xml><?xml version="1.0" encoding="utf-8"?>
<sst xmlns="http://schemas.openxmlformats.org/spreadsheetml/2006/main" count="85" uniqueCount="73">
  <si>
    <t>Nº FACTURA</t>
  </si>
  <si>
    <t>FECHA</t>
  </si>
  <si>
    <t>CÓDIGO PRODUCTO</t>
  </si>
  <si>
    <t>DESCRIPCIÓN</t>
  </si>
  <si>
    <t>CANTIDAD</t>
  </si>
  <si>
    <t>ENTRADAS</t>
  </si>
  <si>
    <t>SALIDAS</t>
  </si>
  <si>
    <t>STOCK</t>
  </si>
  <si>
    <t>EXISTENCIAS INICIALES</t>
  </si>
  <si>
    <t>INVENTARIO DE PRODUCTOS</t>
  </si>
  <si>
    <r>
      <t xml:space="preserve">Esta plantilla ha sido descargada de </t>
    </r>
    <r>
      <rPr>
        <b/>
        <sz val="16"/>
        <color theme="4" tint="-0.249977111117893"/>
        <rFont val="Calibri"/>
        <family val="2"/>
        <scheme val="minor"/>
      </rPr>
      <t>www.plantillas-gratis.net</t>
    </r>
  </si>
  <si>
    <t>NA0002</t>
  </si>
  <si>
    <t>NA0004</t>
  </si>
  <si>
    <t>NA0005</t>
  </si>
  <si>
    <t>NA0006</t>
  </si>
  <si>
    <t>NA0007</t>
  </si>
  <si>
    <t>NA0008</t>
  </si>
  <si>
    <t>NA0009</t>
  </si>
  <si>
    <t>NA0010</t>
  </si>
  <si>
    <t>NA0011</t>
  </si>
  <si>
    <t>NA0012</t>
  </si>
  <si>
    <t>NA0013</t>
  </si>
  <si>
    <t>NA0014</t>
  </si>
  <si>
    <t>NA0015</t>
  </si>
  <si>
    <t>NA0016</t>
  </si>
  <si>
    <t>Cuerda de arraque</t>
  </si>
  <si>
    <t>Carburador</t>
  </si>
  <si>
    <t>Anillos de motor</t>
  </si>
  <si>
    <t>Piston</t>
  </si>
  <si>
    <t>Cilindro</t>
  </si>
  <si>
    <t>Empaque de culata</t>
  </si>
  <si>
    <t>Cueda de arranque</t>
  </si>
  <si>
    <t>Membrena</t>
  </si>
  <si>
    <t>Aceite presentación 76ML</t>
  </si>
  <si>
    <t>Aceite presentacion 380ML</t>
  </si>
  <si>
    <t>Aceite Stihl lubricante</t>
  </si>
  <si>
    <t>Acelerador Stihl</t>
  </si>
  <si>
    <t>Aguja H MS360</t>
  </si>
  <si>
    <t>Amortiguador MS170</t>
  </si>
  <si>
    <t>Anillo para piston MS038</t>
  </si>
  <si>
    <t>Anillo para piston MS250</t>
  </si>
  <si>
    <t>18SM00015</t>
  </si>
  <si>
    <t>18SM0050</t>
  </si>
  <si>
    <t>18SM0051</t>
  </si>
  <si>
    <t>18SM00016</t>
  </si>
  <si>
    <t>18SM00017</t>
  </si>
  <si>
    <t>18SM00018</t>
  </si>
  <si>
    <t>18SM00019</t>
  </si>
  <si>
    <t>18SM00020</t>
  </si>
  <si>
    <t>18SM00021</t>
  </si>
  <si>
    <t>18SM00022</t>
  </si>
  <si>
    <t>18SM00023</t>
  </si>
  <si>
    <t>18SM00024</t>
  </si>
  <si>
    <t>18SM00025</t>
  </si>
  <si>
    <t>18SM00026</t>
  </si>
  <si>
    <t>18SM00027</t>
  </si>
  <si>
    <t>18SM00028</t>
  </si>
  <si>
    <t>18SM00029</t>
  </si>
  <si>
    <t>18SM00030</t>
  </si>
  <si>
    <t>18SM0052</t>
  </si>
  <si>
    <t>18SM0053</t>
  </si>
  <si>
    <t>18SM0054</t>
  </si>
  <si>
    <t>18SM0055</t>
  </si>
  <si>
    <t>18SM0056</t>
  </si>
  <si>
    <t>18SM0057</t>
  </si>
  <si>
    <t>18SM0058</t>
  </si>
  <si>
    <t>18SM0059</t>
  </si>
  <si>
    <t>18SM0060</t>
  </si>
  <si>
    <t>18SM0061</t>
  </si>
  <si>
    <t>18SM0062</t>
  </si>
  <si>
    <t>18SM0063</t>
  </si>
  <si>
    <t>18SM0064</t>
  </si>
  <si>
    <t>18SM0065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</si>
</sst>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0" fillId="5" borderId="0" xfId="0" applyFill="1" applyProtection="1"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4" fillId="3" borderId="0" xfId="2" applyFont="1" applyAlignment="1" applyProtection="1">
      <alignment horizontal="center" vertical="center"/>
      <protection locked="0"/>
    </xf>
    <xf numFmtId="0" fontId="5" fillId="2" borderId="0" xfId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5" borderId="0" xfId="0" applyFont="1" applyFill="1" applyProtection="1"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/>
    </xf>
    <xf numFmtId="0" fontId="0" fillId="0" borderId="0" xfId="0" applyProtection="1"/>
    <xf numFmtId="14" fontId="0" fillId="0" borderId="0" xfId="0" applyNumberFormat="1" applyProtection="1"/>
  </cellXfs>
  <cellStyles count="3">
    <cellStyle name="Bueno" xfId="1" builtinId="26"/>
    <cellStyle name="Incorrecto" xfId="2" builtinId="27"/>
    <cellStyle name="Normal" xfId="0" builtinId="0"/>
  </cellStyles>
  <dxfs count="26">
    <dxf>
      <numFmt numFmtId="0" formatCode="General"/>
      <protection locked="1" hidden="0"/>
    </dxf>
    <dxf>
      <numFmt numFmtId="19" formatCode="dd/mm/yyyy"/>
      <protection locked="1" hidden="0"/>
    </dxf>
    <dxf>
      <protection locked="0" hidden="0"/>
    </dxf>
    <dxf>
      <protection locked="0" hidden="0"/>
    </dxf>
    <dxf>
      <numFmt numFmtId="0" formatCode="General"/>
      <protection locked="1" hidden="0"/>
    </dxf>
    <dxf>
      <protection locked="0" hidden="0"/>
    </dxf>
    <dxf>
      <protection locked="0" hidden="0"/>
    </dxf>
    <dxf>
      <numFmt numFmtId="19" formatCode="dd/mm/yyyy"/>
      <protection locked="1" hidden="0"/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protection locked="0" hidden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protection locked="0" hidden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16F7B9-3BB8-443E-AA99-A343E267AD9E}" name="Tabla5" displayName="Tabla5" ref="A4:F20" totalsRowShown="0" headerRowDxfId="18" dataDxfId="25">
  <autoFilter ref="A4:F20" xr:uid="{A402BE74-75BE-44D7-845C-D3DF441A8E3C}"/>
  <tableColumns count="6">
    <tableColumn id="1" xr3:uid="{3B5F60EA-AE5E-4FA9-AD57-C54C38EEE7F1}" name="CÓDIGO PRODUCTO" dataDxfId="15"/>
    <tableColumn id="2" xr3:uid="{1937B779-5201-47B4-A488-089266BE4797}" name="DESCRIPCIÓN" dataDxfId="14"/>
    <tableColumn id="3" xr3:uid="{32A92A12-6E2C-4E23-B938-D5A8B0E591D5}" name="EXISTENCIAS INICIALES" dataDxfId="13"/>
    <tableColumn id="4" xr3:uid="{715B261D-C16F-4629-B714-B6B3754B7DD6}" name="ENTRADAS" dataDxfId="11">
      <calculatedColumnFormula>SUMIF(Tabla7[CÓDIGO PRODUCTO],Tabla5[[#This Row],[CÓDIGO PRODUCTO]],Tabla7[CANTIDAD])</calculatedColumnFormula>
    </tableColumn>
    <tableColumn id="5" xr3:uid="{4BDCC409-50AD-4FC0-9D0C-9F0530EED58F}" name="SALIDAS" dataDxfId="10">
      <calculatedColumnFormula>SUMIF(Tabla6[CÓDIGO PRODUCTO],Tabla5[[#This Row],[CÓDIGO PRODUCTO]],Tabla6[CANTIDAD])</calculatedColumnFormula>
    </tableColumn>
    <tableColumn id="6" xr3:uid="{7B80B4F1-79B7-41D2-B97E-305498E06C36}" name="STOCK" dataDxfId="12">
      <calculatedColumnFormula>Tabla5[[#This Row],[EXISTENCIAS INICIALES]]+Tabla5[[#This Row],[ENTRADAS]]-Tabla5[[#This Row],[SALIDAS]]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1AA31C4-A60B-448E-B0F1-16F08749CC1C}" name="Tabla6" displayName="Tabla6" ref="H4:L20" totalsRowShown="0" headerRowDxfId="17" dataDxfId="22" headerRowBorderDxfId="23" tableBorderDxfId="24">
  <autoFilter ref="H4:L20" xr:uid="{A0C20F95-4527-45CC-9AA0-20CFD3DD6000}"/>
  <tableColumns count="5">
    <tableColumn id="1" xr3:uid="{6F445C6E-A2DA-4153-A74F-C9FD90209FEA}" name="Nº FACTURA" dataDxfId="3"/>
    <tableColumn id="2" xr3:uid="{DECFCF12-13BC-4388-9533-A7089392FC46}" name="FECHA" dataDxfId="1">
      <calculatedColumnFormula>TODAY()</calculatedColumnFormula>
    </tableColumn>
    <tableColumn id="3" xr3:uid="{AF6ED13B-A767-410E-A277-AFAD6BAF80CA}" name="CÓDIGO PRODUCTO" dataDxfId="2"/>
    <tableColumn id="4" xr3:uid="{14A27ED6-C07F-48A1-A771-6B38E78181ED}" name="DESCRIPCIÓN" dataDxfId="0">
      <calculatedColumnFormula>VLOOKUP(Tabla6[[#This Row],[CÓDIGO PRODUCTO]],Tabla5[], 2,FALSE)</calculatedColumnFormula>
    </tableColumn>
    <tableColumn id="5" xr3:uid="{813277F5-105C-4D6A-B0B4-03B49933ABF8}" name="CANTIDAD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A30E348-EC48-41B6-9938-FAAAF7399BD3}" name="Tabla7" displayName="Tabla7" ref="N4:R20" totalsRowShown="0" headerRowDxfId="16" dataDxfId="19" headerRowBorderDxfId="20" tableBorderDxfId="21">
  <autoFilter ref="N4:R20" xr:uid="{D1404732-52F2-43C7-BFC2-8C0507F0A6BB}"/>
  <tableColumns count="5">
    <tableColumn id="1" xr3:uid="{CA70E2BA-5CEB-4FF0-869E-B6C08481C063}" name="Nº FACTURA" dataDxfId="8"/>
    <tableColumn id="2" xr3:uid="{95BBC6CF-CCFF-43BB-A178-DEB1347803AA}" name="FECHA" dataDxfId="7">
      <calculatedColumnFormula>TODAY()</calculatedColumnFormula>
    </tableColumn>
    <tableColumn id="3" xr3:uid="{6A109ACA-F3EB-4A3F-A22D-697EAFB7855E}" name="CÓDIGO PRODUCTO" dataDxfId="6"/>
    <tableColumn id="4" xr3:uid="{00531A29-D1FC-456F-BA65-86944982C989}" name="DESCRIPCIÓN" dataDxfId="4">
      <calculatedColumnFormula>VLOOKUP(Tabla7[[#This Row],[CÓDIGO PRODUCTO]],Tabla5[],2,FALSE)</calculatedColumnFormula>
    </tableColumn>
    <tableColumn id="5" xr3:uid="{E31C8E14-1015-439C-AB47-2A301FED4550}" name="CANTIDAD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zoomScale="85" zoomScaleNormal="85" workbookViewId="0">
      <selection activeCell="F5" sqref="F5"/>
    </sheetView>
  </sheetViews>
  <sheetFormatPr baseColWidth="10" defaultRowHeight="15" x14ac:dyDescent="0.25"/>
  <cols>
    <col min="1" max="1" width="20.140625" style="1" customWidth="1"/>
    <col min="2" max="2" width="24" style="1" customWidth="1"/>
    <col min="3" max="3" width="22.28515625" style="1" customWidth="1"/>
    <col min="4" max="4" width="12.5703125" style="1" customWidth="1"/>
    <col min="5" max="5" width="24" style="1" customWidth="1"/>
    <col min="6" max="6" width="29" style="1" customWidth="1"/>
    <col min="7" max="7" width="2.85546875" style="2" customWidth="1"/>
    <col min="8" max="8" width="13.7109375" style="1" customWidth="1"/>
    <col min="9" max="9" width="12.5703125" style="1" customWidth="1"/>
    <col min="10" max="10" width="20.140625" style="1" customWidth="1"/>
    <col min="11" max="11" width="19" style="1" customWidth="1"/>
    <col min="12" max="12" width="12.42578125" style="1" customWidth="1"/>
    <col min="13" max="13" width="3.140625" style="2" customWidth="1"/>
    <col min="14" max="14" width="14.28515625" style="1" customWidth="1"/>
    <col min="15" max="15" width="12.5703125" style="1" customWidth="1"/>
    <col min="16" max="16" width="20.140625" style="1" customWidth="1"/>
    <col min="17" max="17" width="18.7109375" style="1" customWidth="1"/>
    <col min="18" max="18" width="12.42578125" style="1" customWidth="1"/>
    <col min="19" max="19" width="3" style="2" customWidth="1"/>
    <col min="20" max="16384" width="11.42578125" style="1"/>
  </cols>
  <sheetData>
    <row r="1" spans="1:19" ht="53.25" customHeight="1" x14ac:dyDescent="0.2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36.75" customHeight="1" x14ac:dyDescent="0.25">
      <c r="A2" s="3" t="s">
        <v>9</v>
      </c>
      <c r="B2" s="3"/>
      <c r="C2" s="3"/>
      <c r="D2" s="3"/>
      <c r="E2" s="3"/>
      <c r="F2" s="3"/>
      <c r="H2" s="4" t="s">
        <v>6</v>
      </c>
      <c r="I2" s="4"/>
      <c r="J2" s="4"/>
      <c r="K2" s="4"/>
      <c r="L2" s="4"/>
      <c r="N2" s="5" t="s">
        <v>5</v>
      </c>
      <c r="O2" s="5"/>
      <c r="P2" s="5"/>
      <c r="Q2" s="5"/>
      <c r="R2" s="5"/>
    </row>
    <row r="3" spans="1:19" ht="3" customHeight="1" x14ac:dyDescent="0.25"/>
    <row r="4" spans="1:19" ht="36.75" customHeight="1" x14ac:dyDescent="0.25">
      <c r="A4" s="11" t="s">
        <v>2</v>
      </c>
      <c r="B4" s="12" t="s">
        <v>3</v>
      </c>
      <c r="C4" s="11" t="s">
        <v>8</v>
      </c>
      <c r="D4" s="12" t="s">
        <v>5</v>
      </c>
      <c r="E4" s="12" t="s">
        <v>6</v>
      </c>
      <c r="F4" s="12" t="s">
        <v>7</v>
      </c>
      <c r="G4" s="10"/>
      <c r="H4" s="8" t="s">
        <v>0</v>
      </c>
      <c r="I4" s="8" t="s">
        <v>1</v>
      </c>
      <c r="J4" s="9" t="s">
        <v>2</v>
      </c>
      <c r="K4" s="8" t="s">
        <v>3</v>
      </c>
      <c r="L4" s="8" t="s">
        <v>4</v>
      </c>
      <c r="M4" s="10"/>
      <c r="N4" s="8" t="s">
        <v>0</v>
      </c>
      <c r="O4" s="8" t="s">
        <v>1</v>
      </c>
      <c r="P4" s="9" t="s">
        <v>2</v>
      </c>
      <c r="Q4" s="8" t="s">
        <v>3</v>
      </c>
      <c r="R4" s="8" t="s">
        <v>4</v>
      </c>
    </row>
    <row r="5" spans="1:19" x14ac:dyDescent="0.25">
      <c r="A5" s="13">
        <v>2250</v>
      </c>
      <c r="B5" s="14" t="s">
        <v>25</v>
      </c>
      <c r="C5" s="13">
        <v>10</v>
      </c>
      <c r="D5" s="15">
        <f>SUMIF(Tabla7[CÓDIGO PRODUCTO],Tabla5[[#This Row],[CÓDIGO PRODUCTO]],Tabla7[CANTIDAD])</f>
        <v>155</v>
      </c>
      <c r="E5" s="15">
        <f>SUMIF(Tabla6[CÓDIGO PRODUCTO],Tabla5[[#This Row],[CÓDIGO PRODUCTO]],Tabla6[CANTIDAD])</f>
        <v>64</v>
      </c>
      <c r="F5" s="15">
        <f>Tabla5[[#This Row],[EXISTENCIAS INICIALES]]+Tabla5[[#This Row],[ENTRADAS]]-Tabla5[[#This Row],[SALIDAS]]</f>
        <v>101</v>
      </c>
      <c r="H5" s="1" t="s">
        <v>41</v>
      </c>
      <c r="I5" s="17">
        <f t="shared" ref="I5:I20" ca="1" si="0">TODAY()</f>
        <v>43193</v>
      </c>
      <c r="J5" s="1">
        <v>2250</v>
      </c>
      <c r="K5" s="16" t="str">
        <f>VLOOKUP(Tabla6[[#This Row],[CÓDIGO PRODUCTO]],Tabla5[], 2,FALSE)</f>
        <v>Cuerda de arraque</v>
      </c>
      <c r="L5" s="1">
        <v>2</v>
      </c>
      <c r="N5" s="1" t="s">
        <v>42</v>
      </c>
      <c r="O5" s="17">
        <f t="shared" ref="O5:O20" ca="1" si="1">TODAY()</f>
        <v>43193</v>
      </c>
      <c r="P5" s="1">
        <v>2250</v>
      </c>
      <c r="Q5" s="16" t="str">
        <f>VLOOKUP(Tabla7[[#This Row],[CÓDIGO PRODUCTO]],Tabla5[],2,FALSE)</f>
        <v>Cuerda de arraque</v>
      </c>
      <c r="R5" s="1">
        <v>5</v>
      </c>
    </row>
    <row r="6" spans="1:19" x14ac:dyDescent="0.25">
      <c r="A6" s="13" t="s">
        <v>11</v>
      </c>
      <c r="B6" s="14" t="s">
        <v>26</v>
      </c>
      <c r="C6" s="13">
        <v>10</v>
      </c>
      <c r="D6" s="15">
        <f>SUMIF(Tabla7[CÓDIGO PRODUCTO],Tabla5[[#This Row],[CÓDIGO PRODUCTO]],Tabla7[CANTIDAD])</f>
        <v>0</v>
      </c>
      <c r="E6" s="15">
        <f>SUMIF(Tabla6[CÓDIGO PRODUCTO],Tabla5[[#This Row],[CÓDIGO PRODUCTO]],Tabla6[CANTIDAD])</f>
        <v>2</v>
      </c>
      <c r="F6" s="15">
        <f>Tabla5[[#This Row],[EXISTENCIAS INICIALES]]+Tabla5[[#This Row],[ENTRADAS]]-Tabla5[[#This Row],[SALIDAS]]</f>
        <v>8</v>
      </c>
      <c r="H6" s="1" t="s">
        <v>44</v>
      </c>
      <c r="I6" s="17">
        <f t="shared" ca="1" si="0"/>
        <v>43193</v>
      </c>
      <c r="J6" s="1">
        <v>2250</v>
      </c>
      <c r="K6" s="16" t="str">
        <f>VLOOKUP(Tabla6[[#This Row],[CÓDIGO PRODUCTO]],Tabla5[], 2,FALSE)</f>
        <v>Cuerda de arraque</v>
      </c>
      <c r="L6" s="1">
        <v>40</v>
      </c>
      <c r="N6" s="1" t="s">
        <v>43</v>
      </c>
      <c r="O6" s="17">
        <f t="shared" ca="1" si="1"/>
        <v>43193</v>
      </c>
      <c r="P6" s="1">
        <v>2250</v>
      </c>
      <c r="Q6" s="16" t="str">
        <f>VLOOKUP(Tabla7[[#This Row],[CÓDIGO PRODUCTO]],Tabla5[],2,FALSE)</f>
        <v>Cuerda de arraque</v>
      </c>
      <c r="R6" s="1">
        <v>10</v>
      </c>
    </row>
    <row r="7" spans="1:19" x14ac:dyDescent="0.25">
      <c r="A7" s="13">
        <v>3310</v>
      </c>
      <c r="B7" s="14" t="s">
        <v>27</v>
      </c>
      <c r="C7" s="13">
        <v>10</v>
      </c>
      <c r="D7" s="15">
        <f>SUMIF(Tabla7[CÓDIGO PRODUCTO],Tabla5[[#This Row],[CÓDIGO PRODUCTO]],Tabla7[CANTIDAD])</f>
        <v>0</v>
      </c>
      <c r="E7" s="15">
        <f>SUMIF(Tabla6[CÓDIGO PRODUCTO],Tabla5[[#This Row],[CÓDIGO PRODUCTO]],Tabla6[CANTIDAD])</f>
        <v>0</v>
      </c>
      <c r="F7" s="15">
        <f>Tabla5[[#This Row],[EXISTENCIAS INICIALES]]+Tabla5[[#This Row],[ENTRADAS]]-Tabla5[[#This Row],[SALIDAS]]</f>
        <v>10</v>
      </c>
      <c r="H7" s="1" t="s">
        <v>45</v>
      </c>
      <c r="I7" s="17">
        <f t="shared" ca="1" si="0"/>
        <v>43193</v>
      </c>
      <c r="J7" s="1">
        <v>2250</v>
      </c>
      <c r="K7" s="16" t="str">
        <f>VLOOKUP(Tabla6[[#This Row],[CÓDIGO PRODUCTO]],Tabla5[], 2,FALSE)</f>
        <v>Cuerda de arraque</v>
      </c>
      <c r="L7" s="1">
        <v>2</v>
      </c>
      <c r="N7" s="1" t="s">
        <v>59</v>
      </c>
      <c r="O7" s="17">
        <f t="shared" ca="1" si="1"/>
        <v>43193</v>
      </c>
      <c r="P7" s="1">
        <v>2250</v>
      </c>
      <c r="Q7" s="16" t="str">
        <f>VLOOKUP(Tabla7[[#This Row],[CÓDIGO PRODUCTO]],Tabla5[],2,FALSE)</f>
        <v>Cuerda de arraque</v>
      </c>
      <c r="R7" s="1">
        <v>10</v>
      </c>
    </row>
    <row r="8" spans="1:19" x14ac:dyDescent="0.25">
      <c r="A8" s="13" t="s">
        <v>12</v>
      </c>
      <c r="B8" s="14" t="s">
        <v>28</v>
      </c>
      <c r="C8" s="13">
        <v>10</v>
      </c>
      <c r="D8" s="15">
        <f>SUMIF(Tabla7[CÓDIGO PRODUCTO],Tabla5[[#This Row],[CÓDIGO PRODUCTO]],Tabla7[CANTIDAD])</f>
        <v>0</v>
      </c>
      <c r="E8" s="15">
        <f>SUMIF(Tabla6[CÓDIGO PRODUCTO],Tabla5[[#This Row],[CÓDIGO PRODUCTO]],Tabla6[CANTIDAD])</f>
        <v>0</v>
      </c>
      <c r="F8" s="15">
        <f>Tabla5[[#This Row],[EXISTENCIAS INICIALES]]+Tabla5[[#This Row],[ENTRADAS]]-Tabla5[[#This Row],[SALIDAS]]</f>
        <v>10</v>
      </c>
      <c r="H8" s="1" t="s">
        <v>46</v>
      </c>
      <c r="I8" s="17">
        <f t="shared" ca="1" si="0"/>
        <v>43193</v>
      </c>
      <c r="J8" s="1">
        <v>2250</v>
      </c>
      <c r="K8" s="16" t="str">
        <f>VLOOKUP(Tabla6[[#This Row],[CÓDIGO PRODUCTO]],Tabla5[], 2,FALSE)</f>
        <v>Cuerda de arraque</v>
      </c>
      <c r="L8" s="1">
        <v>2</v>
      </c>
      <c r="N8" s="1" t="s">
        <v>60</v>
      </c>
      <c r="O8" s="17">
        <f t="shared" ca="1" si="1"/>
        <v>43193</v>
      </c>
      <c r="P8" s="1">
        <v>2250</v>
      </c>
      <c r="Q8" s="16" t="str">
        <f>VLOOKUP(Tabla7[[#This Row],[CÓDIGO PRODUCTO]],Tabla5[],2,FALSE)</f>
        <v>Cuerda de arraque</v>
      </c>
      <c r="R8" s="1">
        <v>10</v>
      </c>
    </row>
    <row r="9" spans="1:19" x14ac:dyDescent="0.25">
      <c r="A9" s="13" t="s">
        <v>13</v>
      </c>
      <c r="B9" s="14" t="s">
        <v>29</v>
      </c>
      <c r="C9" s="13">
        <v>10</v>
      </c>
      <c r="D9" s="15">
        <f>SUMIF(Tabla7[CÓDIGO PRODUCTO],Tabla5[[#This Row],[CÓDIGO PRODUCTO]],Tabla7[CANTIDAD])</f>
        <v>0</v>
      </c>
      <c r="E9" s="15">
        <f>SUMIF(Tabla6[CÓDIGO PRODUCTO],Tabla5[[#This Row],[CÓDIGO PRODUCTO]],Tabla6[CANTIDAD])</f>
        <v>0</v>
      </c>
      <c r="F9" s="15">
        <f>Tabla5[[#This Row],[EXISTENCIAS INICIALES]]+Tabla5[[#This Row],[ENTRADAS]]-Tabla5[[#This Row],[SALIDAS]]</f>
        <v>10</v>
      </c>
      <c r="H9" s="1" t="s">
        <v>47</v>
      </c>
      <c r="I9" s="17">
        <f t="shared" ca="1" si="0"/>
        <v>43193</v>
      </c>
      <c r="J9" s="1" t="s">
        <v>11</v>
      </c>
      <c r="K9" s="16" t="str">
        <f>VLOOKUP(Tabla6[[#This Row],[CÓDIGO PRODUCTO]],Tabla5[], 2,FALSE)</f>
        <v>Carburador</v>
      </c>
      <c r="L9" s="1">
        <v>2</v>
      </c>
      <c r="N9" s="1" t="s">
        <v>61</v>
      </c>
      <c r="O9" s="17">
        <f t="shared" ca="1" si="1"/>
        <v>43193</v>
      </c>
      <c r="P9" s="1">
        <v>2250</v>
      </c>
      <c r="Q9" s="16" t="str">
        <f>VLOOKUP(Tabla7[[#This Row],[CÓDIGO PRODUCTO]],Tabla5[],2,FALSE)</f>
        <v>Cuerda de arraque</v>
      </c>
      <c r="R9" s="1">
        <v>10</v>
      </c>
    </row>
    <row r="10" spans="1:19" x14ac:dyDescent="0.25">
      <c r="A10" s="13" t="s">
        <v>14</v>
      </c>
      <c r="B10" s="14" t="s">
        <v>30</v>
      </c>
      <c r="C10" s="13">
        <v>10</v>
      </c>
      <c r="D10" s="15">
        <f>SUMIF(Tabla7[CÓDIGO PRODUCTO],Tabla5[[#This Row],[CÓDIGO PRODUCTO]],Tabla7[CANTIDAD])</f>
        <v>0</v>
      </c>
      <c r="E10" s="15">
        <f>SUMIF(Tabla6[CÓDIGO PRODUCTO],Tabla5[[#This Row],[CÓDIGO PRODUCTO]],Tabla6[CANTIDAD])</f>
        <v>0</v>
      </c>
      <c r="F10" s="15">
        <f>Tabla5[[#This Row],[EXISTENCIAS INICIALES]]+Tabla5[[#This Row],[ENTRADAS]]-Tabla5[[#This Row],[SALIDAS]]</f>
        <v>10</v>
      </c>
      <c r="H10" s="1" t="s">
        <v>48</v>
      </c>
      <c r="I10" s="17">
        <f t="shared" ca="1" si="0"/>
        <v>43193</v>
      </c>
      <c r="J10" s="1">
        <v>2250</v>
      </c>
      <c r="K10" s="16" t="str">
        <f>VLOOKUP(Tabla6[[#This Row],[CÓDIGO PRODUCTO]],Tabla5[], 2,FALSE)</f>
        <v>Cuerda de arraque</v>
      </c>
      <c r="L10" s="1">
        <v>2</v>
      </c>
      <c r="N10" s="1" t="s">
        <v>62</v>
      </c>
      <c r="O10" s="17">
        <f t="shared" ca="1" si="1"/>
        <v>43193</v>
      </c>
      <c r="P10" s="1">
        <v>2250</v>
      </c>
      <c r="Q10" s="16" t="str">
        <f>VLOOKUP(Tabla7[[#This Row],[CÓDIGO PRODUCTO]],Tabla5[],2,FALSE)</f>
        <v>Cuerda de arraque</v>
      </c>
      <c r="R10" s="1">
        <v>10</v>
      </c>
    </row>
    <row r="11" spans="1:19" x14ac:dyDescent="0.25">
      <c r="A11" s="13" t="s">
        <v>15</v>
      </c>
      <c r="B11" s="14" t="s">
        <v>31</v>
      </c>
      <c r="C11" s="13">
        <v>10</v>
      </c>
      <c r="D11" s="15">
        <f>SUMIF(Tabla7[CÓDIGO PRODUCTO],Tabla5[[#This Row],[CÓDIGO PRODUCTO]],Tabla7[CANTIDAD])</f>
        <v>0</v>
      </c>
      <c r="E11" s="15">
        <f>SUMIF(Tabla6[CÓDIGO PRODUCTO],Tabla5[[#This Row],[CÓDIGO PRODUCTO]],Tabla6[CANTIDAD])</f>
        <v>0</v>
      </c>
      <c r="F11" s="15">
        <f>Tabla5[[#This Row],[EXISTENCIAS INICIALES]]+Tabla5[[#This Row],[ENTRADAS]]-Tabla5[[#This Row],[SALIDAS]]</f>
        <v>10</v>
      </c>
      <c r="H11" s="1" t="s">
        <v>49</v>
      </c>
      <c r="I11" s="17">
        <f t="shared" ca="1" si="0"/>
        <v>43193</v>
      </c>
      <c r="J11" s="1">
        <v>2250</v>
      </c>
      <c r="K11" s="16" t="str">
        <f>VLOOKUP(Tabla6[[#This Row],[CÓDIGO PRODUCTO]],Tabla5[], 2,FALSE)</f>
        <v>Cuerda de arraque</v>
      </c>
      <c r="L11" s="1">
        <v>2</v>
      </c>
      <c r="N11" s="1" t="s">
        <v>63</v>
      </c>
      <c r="O11" s="17">
        <f t="shared" ca="1" si="1"/>
        <v>43193</v>
      </c>
      <c r="P11" s="1">
        <v>2250</v>
      </c>
      <c r="Q11" s="16" t="str">
        <f>VLOOKUP(Tabla7[[#This Row],[CÓDIGO PRODUCTO]],Tabla5[],2,FALSE)</f>
        <v>Cuerda de arraque</v>
      </c>
      <c r="R11" s="1">
        <v>10</v>
      </c>
    </row>
    <row r="12" spans="1:19" x14ac:dyDescent="0.25">
      <c r="A12" s="13" t="s">
        <v>16</v>
      </c>
      <c r="B12" s="14" t="s">
        <v>32</v>
      </c>
      <c r="C12" s="13">
        <v>10</v>
      </c>
      <c r="D12" s="15">
        <f>SUMIF(Tabla7[CÓDIGO PRODUCTO],Tabla5[[#This Row],[CÓDIGO PRODUCTO]],Tabla7[CANTIDAD])</f>
        <v>0</v>
      </c>
      <c r="E12" s="15">
        <f>SUMIF(Tabla6[CÓDIGO PRODUCTO],Tabla5[[#This Row],[CÓDIGO PRODUCTO]],Tabla6[CANTIDAD])</f>
        <v>0</v>
      </c>
      <c r="F12" s="15">
        <f>Tabla5[[#This Row],[EXISTENCIAS INICIALES]]+Tabla5[[#This Row],[ENTRADAS]]-Tabla5[[#This Row],[SALIDAS]]</f>
        <v>10</v>
      </c>
      <c r="H12" s="1" t="s">
        <v>50</v>
      </c>
      <c r="I12" s="17">
        <f t="shared" ca="1" si="0"/>
        <v>43193</v>
      </c>
      <c r="J12" s="1">
        <v>2250</v>
      </c>
      <c r="K12" s="16" t="str">
        <f>VLOOKUP(Tabla6[[#This Row],[CÓDIGO PRODUCTO]],Tabla5[], 2,FALSE)</f>
        <v>Cuerda de arraque</v>
      </c>
      <c r="L12" s="1">
        <v>2</v>
      </c>
      <c r="N12" s="1" t="s">
        <v>64</v>
      </c>
      <c r="O12" s="17">
        <f t="shared" ca="1" si="1"/>
        <v>43193</v>
      </c>
      <c r="P12" s="1">
        <v>2250</v>
      </c>
      <c r="Q12" s="16" t="str">
        <f>VLOOKUP(Tabla7[[#This Row],[CÓDIGO PRODUCTO]],Tabla5[],2,FALSE)</f>
        <v>Cuerda de arraque</v>
      </c>
      <c r="R12" s="1">
        <v>10</v>
      </c>
    </row>
    <row r="13" spans="1:19" x14ac:dyDescent="0.25">
      <c r="A13" s="13" t="s">
        <v>17</v>
      </c>
      <c r="B13" s="14" t="s">
        <v>33</v>
      </c>
      <c r="C13" s="13">
        <v>10</v>
      </c>
      <c r="D13" s="15">
        <f>SUMIF(Tabla7[CÓDIGO PRODUCTO],Tabla5[[#This Row],[CÓDIGO PRODUCTO]],Tabla7[CANTIDAD])</f>
        <v>0</v>
      </c>
      <c r="E13" s="15">
        <f>SUMIF(Tabla6[CÓDIGO PRODUCTO],Tabla5[[#This Row],[CÓDIGO PRODUCTO]],Tabla6[CANTIDAD])</f>
        <v>0</v>
      </c>
      <c r="F13" s="15">
        <f>Tabla5[[#This Row],[EXISTENCIAS INICIALES]]+Tabla5[[#This Row],[ENTRADAS]]-Tabla5[[#This Row],[SALIDAS]]</f>
        <v>10</v>
      </c>
      <c r="H13" s="1" t="s">
        <v>51</v>
      </c>
      <c r="I13" s="17">
        <f t="shared" ca="1" si="0"/>
        <v>43193</v>
      </c>
      <c r="J13" s="1">
        <v>2250</v>
      </c>
      <c r="K13" s="16" t="str">
        <f>VLOOKUP(Tabla6[[#This Row],[CÓDIGO PRODUCTO]],Tabla5[], 2,FALSE)</f>
        <v>Cuerda de arraque</v>
      </c>
      <c r="L13" s="1">
        <v>2</v>
      </c>
      <c r="N13" s="1" t="s">
        <v>65</v>
      </c>
      <c r="O13" s="17">
        <f t="shared" ca="1" si="1"/>
        <v>43193</v>
      </c>
      <c r="P13" s="1">
        <v>2250</v>
      </c>
      <c r="Q13" s="16" t="str">
        <f>VLOOKUP(Tabla7[[#This Row],[CÓDIGO PRODUCTO]],Tabla5[],2,FALSE)</f>
        <v>Cuerda de arraque</v>
      </c>
      <c r="R13" s="1">
        <v>10</v>
      </c>
    </row>
    <row r="14" spans="1:19" x14ac:dyDescent="0.25">
      <c r="A14" s="13" t="s">
        <v>18</v>
      </c>
      <c r="B14" s="14" t="s">
        <v>34</v>
      </c>
      <c r="C14" s="13">
        <v>10</v>
      </c>
      <c r="D14" s="15">
        <f>SUMIF(Tabla7[CÓDIGO PRODUCTO],Tabla5[[#This Row],[CÓDIGO PRODUCTO]],Tabla7[CANTIDAD])</f>
        <v>0</v>
      </c>
      <c r="E14" s="15">
        <f>SUMIF(Tabla6[CÓDIGO PRODUCTO],Tabla5[[#This Row],[CÓDIGO PRODUCTO]],Tabla6[CANTIDAD])</f>
        <v>0</v>
      </c>
      <c r="F14" s="15">
        <f>Tabla5[[#This Row],[EXISTENCIAS INICIALES]]+Tabla5[[#This Row],[ENTRADAS]]-Tabla5[[#This Row],[SALIDAS]]</f>
        <v>10</v>
      </c>
      <c r="H14" s="1" t="s">
        <v>52</v>
      </c>
      <c r="I14" s="17">
        <f t="shared" ca="1" si="0"/>
        <v>43193</v>
      </c>
      <c r="J14" s="1">
        <v>2250</v>
      </c>
      <c r="K14" s="16" t="str">
        <f>VLOOKUP(Tabla6[[#This Row],[CÓDIGO PRODUCTO]],Tabla5[], 2,FALSE)</f>
        <v>Cuerda de arraque</v>
      </c>
      <c r="L14" s="1">
        <v>2</v>
      </c>
      <c r="N14" s="1" t="s">
        <v>66</v>
      </c>
      <c r="O14" s="17">
        <f t="shared" ca="1" si="1"/>
        <v>43193</v>
      </c>
      <c r="P14" s="1">
        <v>2250</v>
      </c>
      <c r="Q14" s="16" t="str">
        <f>VLOOKUP(Tabla7[[#This Row],[CÓDIGO PRODUCTO]],Tabla5[],2,FALSE)</f>
        <v>Cuerda de arraque</v>
      </c>
      <c r="R14" s="1">
        <v>10</v>
      </c>
    </row>
    <row r="15" spans="1:19" x14ac:dyDescent="0.25">
      <c r="A15" s="13" t="s">
        <v>19</v>
      </c>
      <c r="B15" s="14" t="s">
        <v>35</v>
      </c>
      <c r="C15" s="13">
        <v>10</v>
      </c>
      <c r="D15" s="15">
        <f>SUMIF(Tabla7[CÓDIGO PRODUCTO],Tabla5[[#This Row],[CÓDIGO PRODUCTO]],Tabla7[CANTIDAD])</f>
        <v>0</v>
      </c>
      <c r="E15" s="15">
        <f>SUMIF(Tabla6[CÓDIGO PRODUCTO],Tabla5[[#This Row],[CÓDIGO PRODUCTO]],Tabla6[CANTIDAD])</f>
        <v>0</v>
      </c>
      <c r="F15" s="15">
        <f>Tabla5[[#This Row],[EXISTENCIAS INICIALES]]+Tabla5[[#This Row],[ENTRADAS]]-Tabla5[[#This Row],[SALIDAS]]</f>
        <v>10</v>
      </c>
      <c r="H15" s="1" t="s">
        <v>53</v>
      </c>
      <c r="I15" s="17">
        <f t="shared" ca="1" si="0"/>
        <v>43193</v>
      </c>
      <c r="J15" s="1">
        <v>2250</v>
      </c>
      <c r="K15" s="16" t="str">
        <f>VLOOKUP(Tabla6[[#This Row],[CÓDIGO PRODUCTO]],Tabla5[], 2,FALSE)</f>
        <v>Cuerda de arraque</v>
      </c>
      <c r="L15" s="1">
        <v>2</v>
      </c>
      <c r="N15" s="1" t="s">
        <v>67</v>
      </c>
      <c r="O15" s="17">
        <f t="shared" ca="1" si="1"/>
        <v>43193</v>
      </c>
      <c r="P15" s="1">
        <v>2250</v>
      </c>
      <c r="Q15" s="16" t="str">
        <f>VLOOKUP(Tabla7[[#This Row],[CÓDIGO PRODUCTO]],Tabla5[],2,FALSE)</f>
        <v>Cuerda de arraque</v>
      </c>
      <c r="R15" s="1">
        <v>10</v>
      </c>
    </row>
    <row r="16" spans="1:19" x14ac:dyDescent="0.25">
      <c r="A16" s="13" t="s">
        <v>20</v>
      </c>
      <c r="B16" s="14" t="s">
        <v>36</v>
      </c>
      <c r="C16" s="13">
        <v>10</v>
      </c>
      <c r="D16" s="15">
        <f>SUMIF(Tabla7[CÓDIGO PRODUCTO],Tabla5[[#This Row],[CÓDIGO PRODUCTO]],Tabla7[CANTIDAD])</f>
        <v>0</v>
      </c>
      <c r="E16" s="15">
        <f>SUMIF(Tabla6[CÓDIGO PRODUCTO],Tabla5[[#This Row],[CÓDIGO PRODUCTO]],Tabla6[CANTIDAD])</f>
        <v>0</v>
      </c>
      <c r="F16" s="15">
        <f>Tabla5[[#This Row],[EXISTENCIAS INICIALES]]+Tabla5[[#This Row],[ENTRADAS]]-Tabla5[[#This Row],[SALIDAS]]</f>
        <v>10</v>
      </c>
      <c r="H16" s="1" t="s">
        <v>54</v>
      </c>
      <c r="I16" s="17">
        <f t="shared" ca="1" si="0"/>
        <v>43193</v>
      </c>
      <c r="J16" s="1">
        <v>2250</v>
      </c>
      <c r="K16" s="16" t="str">
        <f>VLOOKUP(Tabla6[[#This Row],[CÓDIGO PRODUCTO]],Tabla5[], 2,FALSE)</f>
        <v>Cuerda de arraque</v>
      </c>
      <c r="L16" s="1">
        <v>2</v>
      </c>
      <c r="N16" s="1" t="s">
        <v>68</v>
      </c>
      <c r="O16" s="17">
        <f t="shared" ca="1" si="1"/>
        <v>43193</v>
      </c>
      <c r="P16" s="1">
        <v>2250</v>
      </c>
      <c r="Q16" s="16" t="str">
        <f>VLOOKUP(Tabla7[[#This Row],[CÓDIGO PRODUCTO]],Tabla5[],2,FALSE)</f>
        <v>Cuerda de arraque</v>
      </c>
      <c r="R16" s="1">
        <v>10</v>
      </c>
    </row>
    <row r="17" spans="1:18" x14ac:dyDescent="0.25">
      <c r="A17" s="13" t="s">
        <v>21</v>
      </c>
      <c r="B17" s="14" t="s">
        <v>37</v>
      </c>
      <c r="C17" s="13">
        <v>10</v>
      </c>
      <c r="D17" s="15">
        <f>SUMIF(Tabla7[CÓDIGO PRODUCTO],Tabla5[[#This Row],[CÓDIGO PRODUCTO]],Tabla7[CANTIDAD])</f>
        <v>0</v>
      </c>
      <c r="E17" s="15">
        <f>SUMIF(Tabla6[CÓDIGO PRODUCTO],Tabla5[[#This Row],[CÓDIGO PRODUCTO]],Tabla6[CANTIDAD])</f>
        <v>0</v>
      </c>
      <c r="F17" s="15">
        <f>Tabla5[[#This Row],[EXISTENCIAS INICIALES]]+Tabla5[[#This Row],[ENTRADAS]]-Tabla5[[#This Row],[SALIDAS]]</f>
        <v>10</v>
      </c>
      <c r="H17" s="1" t="s">
        <v>55</v>
      </c>
      <c r="I17" s="17">
        <f t="shared" ca="1" si="0"/>
        <v>43193</v>
      </c>
      <c r="J17" s="1">
        <v>2250</v>
      </c>
      <c r="K17" s="16" t="str">
        <f>VLOOKUP(Tabla6[[#This Row],[CÓDIGO PRODUCTO]],Tabla5[], 2,FALSE)</f>
        <v>Cuerda de arraque</v>
      </c>
      <c r="L17" s="1">
        <v>2</v>
      </c>
      <c r="N17" s="1" t="s">
        <v>69</v>
      </c>
      <c r="O17" s="17">
        <f t="shared" ca="1" si="1"/>
        <v>43193</v>
      </c>
      <c r="P17" s="1">
        <v>2250</v>
      </c>
      <c r="Q17" s="16" t="str">
        <f>VLOOKUP(Tabla7[[#This Row],[CÓDIGO PRODUCTO]],Tabla5[],2,FALSE)</f>
        <v>Cuerda de arraque</v>
      </c>
      <c r="R17" s="1">
        <v>10</v>
      </c>
    </row>
    <row r="18" spans="1:18" x14ac:dyDescent="0.25">
      <c r="A18" s="13" t="s">
        <v>22</v>
      </c>
      <c r="B18" s="14" t="s">
        <v>38</v>
      </c>
      <c r="C18" s="13">
        <v>10</v>
      </c>
      <c r="D18" s="15">
        <f>SUMIF(Tabla7[CÓDIGO PRODUCTO],Tabla5[[#This Row],[CÓDIGO PRODUCTO]],Tabla7[CANTIDAD])</f>
        <v>0</v>
      </c>
      <c r="E18" s="15">
        <f>SUMIF(Tabla6[CÓDIGO PRODUCTO],Tabla5[[#This Row],[CÓDIGO PRODUCTO]],Tabla6[CANTIDAD])</f>
        <v>0</v>
      </c>
      <c r="F18" s="15">
        <f>Tabla5[[#This Row],[EXISTENCIAS INICIALES]]+Tabla5[[#This Row],[ENTRADAS]]-Tabla5[[#This Row],[SALIDAS]]</f>
        <v>10</v>
      </c>
      <c r="H18" s="1" t="s">
        <v>56</v>
      </c>
      <c r="I18" s="17">
        <f t="shared" ca="1" si="0"/>
        <v>43193</v>
      </c>
      <c r="J18" s="1">
        <v>2250</v>
      </c>
      <c r="K18" s="16" t="str">
        <f>VLOOKUP(Tabla6[[#This Row],[CÓDIGO PRODUCTO]],Tabla5[], 2,FALSE)</f>
        <v>Cuerda de arraque</v>
      </c>
      <c r="L18" s="1">
        <v>2</v>
      </c>
      <c r="N18" s="1" t="s">
        <v>70</v>
      </c>
      <c r="O18" s="17">
        <f t="shared" ca="1" si="1"/>
        <v>43193</v>
      </c>
      <c r="P18" s="1">
        <v>2250</v>
      </c>
      <c r="Q18" s="16" t="str">
        <f>VLOOKUP(Tabla7[[#This Row],[CÓDIGO PRODUCTO]],Tabla5[],2,FALSE)</f>
        <v>Cuerda de arraque</v>
      </c>
      <c r="R18" s="1">
        <v>10</v>
      </c>
    </row>
    <row r="19" spans="1:18" x14ac:dyDescent="0.25">
      <c r="A19" s="13" t="s">
        <v>23</v>
      </c>
      <c r="B19" s="14" t="s">
        <v>39</v>
      </c>
      <c r="C19" s="13">
        <v>10</v>
      </c>
      <c r="D19" s="15">
        <f>SUMIF(Tabla7[CÓDIGO PRODUCTO],Tabla5[[#This Row],[CÓDIGO PRODUCTO]],Tabla7[CANTIDAD])</f>
        <v>0</v>
      </c>
      <c r="E19" s="15">
        <f>SUMIF(Tabla6[CÓDIGO PRODUCTO],Tabla5[[#This Row],[CÓDIGO PRODUCTO]],Tabla6[CANTIDAD])</f>
        <v>0</v>
      </c>
      <c r="F19" s="15">
        <f>Tabla5[[#This Row],[EXISTENCIAS INICIALES]]+Tabla5[[#This Row],[ENTRADAS]]-Tabla5[[#This Row],[SALIDAS]]</f>
        <v>10</v>
      </c>
      <c r="H19" s="1" t="s">
        <v>57</v>
      </c>
      <c r="I19" s="17">
        <f t="shared" ca="1" si="0"/>
        <v>43193</v>
      </c>
      <c r="J19" s="1" t="s">
        <v>24</v>
      </c>
      <c r="K19" s="16" t="str">
        <f>VLOOKUP(Tabla6[[#This Row],[CÓDIGO PRODUCTO]],Tabla5[], 2,FALSE)</f>
        <v>Anillo para piston MS250</v>
      </c>
      <c r="L19" s="1">
        <v>2</v>
      </c>
      <c r="N19" s="1" t="s">
        <v>71</v>
      </c>
      <c r="O19" s="17">
        <f t="shared" ca="1" si="1"/>
        <v>43193</v>
      </c>
      <c r="P19" s="1">
        <v>2250</v>
      </c>
      <c r="Q19" s="16" t="str">
        <f>VLOOKUP(Tabla7[[#This Row],[CÓDIGO PRODUCTO]],Tabla5[],2,FALSE)</f>
        <v>Cuerda de arraque</v>
      </c>
      <c r="R19" s="1">
        <v>10</v>
      </c>
    </row>
    <row r="20" spans="1:18" x14ac:dyDescent="0.25">
      <c r="A20" s="13" t="s">
        <v>24</v>
      </c>
      <c r="B20" s="14" t="s">
        <v>40</v>
      </c>
      <c r="C20" s="13">
        <v>10</v>
      </c>
      <c r="D20" s="15">
        <f>SUMIF(Tabla7[CÓDIGO PRODUCTO],Tabla5[[#This Row],[CÓDIGO PRODUCTO]],Tabla7[CANTIDAD])</f>
        <v>0</v>
      </c>
      <c r="E20" s="15">
        <f>SUMIF(Tabla6[CÓDIGO PRODUCTO],Tabla5[[#This Row],[CÓDIGO PRODUCTO]],Tabla6[CANTIDAD])</f>
        <v>4</v>
      </c>
      <c r="F20" s="15">
        <f>Tabla5[[#This Row],[EXISTENCIAS INICIALES]]+Tabla5[[#This Row],[ENTRADAS]]-Tabla5[[#This Row],[SALIDAS]]</f>
        <v>6</v>
      </c>
      <c r="H20" s="1" t="s">
        <v>58</v>
      </c>
      <c r="I20" s="17">
        <f t="shared" ca="1" si="0"/>
        <v>43193</v>
      </c>
      <c r="J20" s="1" t="s">
        <v>24</v>
      </c>
      <c r="K20" s="16" t="str">
        <f>VLOOKUP(Tabla6[[#This Row],[CÓDIGO PRODUCTO]],Tabla5[], 2,FALSE)</f>
        <v>Anillo para piston MS250</v>
      </c>
      <c r="L20" s="1">
        <v>2</v>
      </c>
      <c r="N20" s="1" t="s">
        <v>72</v>
      </c>
      <c r="O20" s="17">
        <f t="shared" ca="1" si="1"/>
        <v>43193</v>
      </c>
      <c r="P20" s="1">
        <v>2250</v>
      </c>
      <c r="Q20" s="16" t="str">
        <f>VLOOKUP(Tabla7[[#This Row],[CÓDIGO PRODUCTO]],Tabla5[],2,FALSE)</f>
        <v>Cuerda de arraque</v>
      </c>
      <c r="R20" s="1">
        <v>10</v>
      </c>
    </row>
    <row r="21" spans="1:18" x14ac:dyDescent="0.25">
      <c r="I21" s="16"/>
    </row>
  </sheetData>
  <mergeCells count="4">
    <mergeCell ref="A2:F2"/>
    <mergeCell ref="H2:L2"/>
    <mergeCell ref="N2:R2"/>
    <mergeCell ref="A1:S1"/>
  </mergeCells>
  <pageMargins left="0.7" right="0.7" top="0.75" bottom="0.75" header="0.3" footer="0.3"/>
  <pageSetup paperSize="9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Saber Programas</dc:creator>
  <cp:lastModifiedBy>Windows User</cp:lastModifiedBy>
  <cp:lastPrinted>2018-04-03T21:41:54Z</cp:lastPrinted>
  <dcterms:created xsi:type="dcterms:W3CDTF">2017-08-25T08:29:10Z</dcterms:created>
  <dcterms:modified xsi:type="dcterms:W3CDTF">2018-04-03T22:35:44Z</dcterms:modified>
</cp:coreProperties>
</file>